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ضراس\الميزانية\ميزانية 2022م\الأوراق المرفوعة للمحاسب القانوني للعام 2022م\ملفات الأرباع الثلاثة 2022م\"/>
    </mc:Choice>
  </mc:AlternateContent>
  <bookViews>
    <workbookView xWindow="0" yWindow="0" windowWidth="24000" windowHeight="964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8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D32" i="12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D171" i="1" s="1"/>
  <c r="E169" i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D39" i="1" s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D211" i="1" s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5" i="1" l="1"/>
  <c r="F293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<sst xmlns="http://schemas.openxmlformats.org/spreadsheetml/2006/main" count="554" uniqueCount="447">
  <si>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</si>
  <si>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</si>
  <si>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</si>
  <si>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</si>
  <si>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</si>
  <si>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</si>
  <si>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</si>
  <si>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</si>
  <si>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</si>
  <si>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</si>
  <si>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</si>
  <si>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</si>
  <si>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</si>
  <si>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</si>
  <si>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</si>
  <si>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</si>
  <si>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</si>
  <si>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</si>
  <si>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</si>
  <si>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</si>
  <si>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</si>
  <si>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</si>
  <si>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</si>
  <si>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</si>
  <si>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</si>
  <si>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</si>
  <si>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</si>
  <si>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</si>
  <si>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</si>
  <si>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</si>
  <si>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</si>
  <si>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</si>
  <si>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</si>
  <si>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</si>
  <si>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</si>
  <si>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</si>
  <si>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</si>
  <si>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</si>
  <si>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</si>
  <si>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</si>
  <si>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</si>
  <si>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</si>
  <si>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</si>
  <si>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</si>
  <si>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</si>
  <si>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</si>
  <si>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</si>
  <si>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</si>
  <si>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</si>
  <si>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</si>
  <si>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</si>
  <si>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</si>
  <si>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</si>
  <si>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</si>
  <si>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</si>
  <si>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</si>
  <si>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</si>
  <si>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</si>
  <si>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</si>
  <si>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</si>
  <si>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</si>
  <si>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</si>
  <si>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</si>
  <si>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</si>
  <si>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</si>
  <si>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</si>
  <si>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</si>
  <si>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</si>
  <si>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</si>
  <si>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</si>
  <si>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</si>
  <si>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</si>
  <si>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</si>
  <si>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</si>
  <si>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</si>
  <si>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</si>
  <si>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</si>
  <si>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</si>
  <si>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</si>
  <si>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</si>
  <si>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</si>
  <si>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</si>
  <si>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</si>
  <si>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</si>
  <si>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</si>
  <si>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</si>
  <si>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</si>
  <si>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</si>
  <si>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</si>
  <si>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</si>
  <si>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</si>
  <si>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</si>
  <si>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</si>
  <si>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</si>
  <si>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</si>
  <si>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</si>
  <si>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</si>
  <si>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</si>
  <si>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</si>
  <si>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</si>
  <si>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</si>
  <si>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</si>
  <si>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</si>
  <si>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</si>
  <si>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</si>
  <si>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</si>
  <si>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</si>
  <si>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</si>
  <si>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</si>
  <si>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</si>
  <si>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</si>
  <si>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</si>
  <si>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</si>
  <si>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</si>
  <si>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</si>
  <si>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</si>
  <si>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</si>
  <si>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</si>
  <si>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</si>
  <si>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</si>
  <si>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</si>
  <si>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</si>
  <si>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</si>
  <si>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</si>
  <si>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</si>
  <si>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</si>
  <si>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</si>
  <si>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</si>
  <si>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</si>
  <si>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</si>
  <si>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</si>
  <si>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</si>
  <si>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</si>
  <si>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</si>
  <si>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</si>
  <si>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</si>
  <si>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</si>
  <si>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</si>
  <si>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</si>
  <si>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</si>
  <si>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</si>
  <si>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</si>
  <si>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</si>
  <si>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</si>
  <si>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</si>
  <si>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</si>
  <si>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</si>
  <si>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</si>
  <si>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</si>
  <si>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</si>
  <si>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</si>
  <si>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</si>
  <si>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</si>
  <si>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</si>
  <si>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</si>
  <si>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</si>
  <si>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</si>
  <si>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</si>
  <si>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</si>
  <si>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</si>
  <si>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</si>
  <si>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</si>
  <si>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</si>
  <si>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</si>
  <si>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</si>
  <si>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</si>
  <si>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</si>
  <si>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</si>
  <si>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</si>
  <si>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</si>
  <si>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</si>
  <si>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</si>
  <si>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</si>
  <si>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</si>
  <si>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</si>
  <si>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</si>
  <si>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</si>
  <si>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</si>
  <si>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</si>
  <si>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</si>
  <si>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</si>
  <si>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</si>
  <si>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</si>
  <si>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</si>
  <si>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</si>
  <si>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</si>
  <si>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</si>
  <si>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</si>
  <si>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</si>
  <si>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</si>
  <si>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</si>
  <si>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</si>
  <si>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</si>
  <si>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</si>
  <si>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</si>
  <si>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</si>
  <si>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</si>
  <si>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</si>
  <si>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</si>
  <si>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</si>
  <si>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</si>
  <si>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</si>
  <si>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</si>
  <si>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</si>
  <si>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</si>
  <si>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</si>
  <si>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</si>
  <si>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</si>
  <si>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</si>
  <si>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</si>
  <si>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</si>
  <si>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</si>
  <si>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</si>
  <si>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</si>
  <si>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</si>
  <si>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</si>
  <si>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</si>
  <si>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</si>
  <si>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</si>
  <si>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</si>
  <si>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</si>
  <si>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</si>
  <si>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</si>
  <si>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</si>
  <si>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</si>
  <si>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</si>
  <si>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</si>
  <si>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</si>
  <si>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</si>
  <si>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</si>
  <si>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</si>
  <si>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</si>
  <si>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</si>
  <si>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</si>
  <si>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</si>
  <si>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</si>
  <si>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</si>
  <si>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</si>
  <si>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</si>
  <si>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</si>
  <si>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</si>
  <si>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</si>
  <si>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</si>
  <si>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</si>
  <si>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</si>
  <si>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</si>
  <si>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</si>
  <si>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</si>
  <si>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</si>
  <si>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</si>
  <si>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</si>
  <si>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</si>
  <si>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</si>
  <si>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</si>
  <si>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</si>
  <si>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</si>
  <si>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</si>
  <si>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</si>
  <si>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</si>
  <si>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</si>
  <si>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</si>
  <si>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</si>
  <si>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</si>
  <si>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</si>
  <si>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</si>
  <si>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</si>
  <si>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</si>
  <si>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</si>
  <si>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</si>
  <si>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</si>
  <si>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</si>
  <si>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</si>
  <si>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</si>
  <si>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</si>
  <si>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</si>
  <si>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</si>
  <si>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</si>
  <si>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</si>
  <si>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</si>
  <si>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</si>
  <si>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</si>
  <si>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</si>
  <si>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</si>
  <si>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</si>
  <si>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</si>
  <si>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</si>
  <si>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</si>
  <si>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</si>
  <si>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</si>
  <si>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</si>
  <si>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</si>
  <si>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</si>
  <si>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</si>
  <si>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</si>
  <si>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</si>
  <si>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</si>
  <si>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</si>
  <si>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</si>
  <si>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</si>
  <si>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</si>
  <si>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</si>
  <si>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</si>
  <si>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</si>
  <si>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</si>
  <si>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</si>
  <si>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</si>
  <si>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</si>
  <si>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</si>
  <si>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</si>
  <si>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</si>
  <si>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</si>
  <si>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</si>
  <si>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</si>
  <si>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</si>
  <si>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</si>
  <si>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</si>
  <si>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</si>
  <si>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</si>
  <si>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</si>
  <si>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</si>
  <si>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</si>
  <si>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</si>
  <si>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</si>
  <si>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</si>
  <si>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</si>
  <si>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</si>
  <si>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</si>
  <si>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</si>
  <si>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</si>
  <si>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</si>
  <si>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</si>
  <si>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</si>
  <si>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</si>
  <si>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</si>
  <si>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</si>
  <si>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</si>
  <si>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</si>
  <si>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</si>
  <si>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</si>
  <si>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</si>
  <si>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</si>
  <si>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</si>
  <si>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</si>
  <si>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</si>
  <si>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</si>
  <si>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</si>
  <si>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</si>
  <si>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</si>
  <si>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</si>
  <si>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</si>
  <si>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</si>
  <si>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</si>
  <si>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</si>
  <si>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</si>
  <si>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</si>
  <si>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</si>
  <si>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</si>
  <si>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</si>
  <si>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</si>
  <si>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</si>
  <si>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</si>
  <si>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</si>
  <si>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</si>
  <si>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</si>
  <si>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</si>
  <si>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</si>
  <si>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</si>
  <si>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</si>
  <si>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</si>
  <si>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</si>
  <si>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</si>
  <si>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</si>
  <si>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</si>
  <si>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</si>
  <si>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</si>
  <si>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</si>
  <si>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</si>
  <si>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</si>
  <si>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</si>
  <si>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</si>
  <si>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</si>
  <si>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</si>
  <si>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</si>
  <si>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</si>
  <si>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</si>
  <si>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</si>
  <si>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</si>
  <si>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</si>
  <si>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</si>
  <si>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</si>
  <si>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</si>
  <si>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</si>
  <si>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</si>
  <si>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</si>
  <si>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</si>
  <si>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</si>
  <si>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</si>
  <si>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</si>
  <si>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</si>
  <si>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</si>
  <si>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</si>
  <si>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</si>
  <si>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</si>
  <si>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</si>
  <si>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</si>
  <si>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</si>
  <si>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</si>
  <si>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</si>
  <si>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</si>
  <si>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</si>
  <si>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</si>
  <si>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</si>
  <si>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</si>
  <si>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</si>
  <si>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</si>
  <si>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</si>
  <si>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</si>
  <si>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</si>
  <si>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</si>
  <si>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</si>
  <si>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</si>
  <si>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</si>
  <si>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</si>
  <si>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</si>
  <si>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</si>
  <si>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</si>
  <si>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</si>
  <si>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</si>
  <si>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</si>
  <si>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</si>
  <si>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</si>
  <si>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</si>
  <si>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</si>
  <si>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</si>
  <si>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</si>
  <si>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</si>
  <si>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</si>
  <si>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</si>
  <si>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</si>
  <si>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</si>
  <si>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</si>
  <si>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</si>
  <si>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</si>
  <si>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2022      الى 31 / 3 / 2022    </t>
  </si>
  <si>
    <t xml:space="preserve">تقرير بالأصول الثابتة بتاريخ 31 /  3 /   2022م </t>
  </si>
  <si>
    <t>تقرير بالإلتزامات وصافي اًلأصول بتاريخ 31 /  3 /    2022م</t>
  </si>
  <si>
    <t xml:space="preserve">تقرير إيرادات ومصروفات البرامج والأنشطة المقيدة للفترة من 1 /  1 / 2022م      الى  31 / 3 /  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</si>
</sst>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4" fontId="67" fillId="0" borderId="88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266699</xdr:colOff>
      <xdr:row>34</xdr:row>
      <xdr:rowOff>102871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180975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لجنة التنمية: جمعية التنمية الأهلية بضراس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1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421398.89</a:t>
          </a:r>
          <a:r>
            <a:rPr lang="ar-SA"/>
            <a:t> 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 ترخيص رقم 4230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Calibri"/>
              <a:cs typeface="+mn-cs"/>
            </a:rPr>
            <a:t>تاريخ التأسيس : 1443/09/18هـ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مركز ضراس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t0557282567@gmail.com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557282567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14" sqref="K14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421398.89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 x14ac:dyDescent="0.2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 x14ac:dyDescent="0.25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 x14ac:dyDescent="0.2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 x14ac:dyDescent="0.25"/>
    <row r="5" spans="2:14" ht="30.75" customHeight="1" thickTop="1" x14ac:dyDescent="0.2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 x14ac:dyDescent="0.3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0" workbookViewId="0">
      <selection activeCell="D12" sqref="D12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23.25" thickBot="1" x14ac:dyDescent="0.25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22.5" thickBot="1" x14ac:dyDescent="0.25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0</v>
      </c>
      <c r="O26" s="9">
        <f t="shared" si="1"/>
        <v>0</v>
      </c>
      <c r="P26" s="9">
        <f t="shared" si="2"/>
        <v>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81" activePane="bottomRight" state="frozen"/>
      <selection pane="topRight" activeCell="M1" sqref="M1"/>
      <selection pane="bottomLeft" activeCell="A5" sqref="A5"/>
      <selection pane="bottomRight" activeCell="E174" sqref="E17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3.875" customWidth="1"/>
    <col min="6" max="6" width="12.625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27295.47</v>
      </c>
      <c r="E5" s="223">
        <f>E6</f>
        <v>8639.2199999999993</v>
      </c>
      <c r="F5" s="224">
        <f>F210</f>
        <v>18656.25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8639.2199999999993</v>
      </c>
      <c r="E6" s="226">
        <f>E7+E38+E134+E190</f>
        <v>8639.2199999999993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4500</v>
      </c>
      <c r="E7" s="226">
        <f>E8+E17</f>
        <v>4500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4500</v>
      </c>
      <c r="E8" s="226">
        <f>SUM(E9:E16)</f>
        <v>4500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4500</v>
      </c>
      <c r="E9" s="226">
        <v>4500</v>
      </c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41102022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2143.75</v>
      </c>
      <c r="E38" s="226">
        <f>E39+E49+E88+E118</f>
        <v>2143.75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143.75</v>
      </c>
      <c r="E39" s="226">
        <f>SUM(E40:E48)</f>
        <v>143.75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143.75</v>
      </c>
      <c r="E40" s="226">
        <v>143.75</v>
      </c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41202201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4120220101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41202202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4120220201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4120220202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4120220203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4120220204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4120220205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4120220206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41202203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4120220301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4120220302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4120220303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4120220304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4120220305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4120220306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41202204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4120220401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4120220402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4120220403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4120220404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4120220405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41202205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4120220501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41202206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4120220601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41202207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4120220701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41202208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4120220801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41202209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4120220901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41202210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4120221001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41202211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4120221001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41202212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4120221201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2000</v>
      </c>
      <c r="E88" s="226">
        <f>SUM(E89:E93,E97:E100,E109,E113)</f>
        <v>2000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2000</v>
      </c>
      <c r="E109" s="226">
        <f>SUM(E110:E112)</f>
        <v>2000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2000</v>
      </c>
      <c r="E111" s="226">
        <v>2000</v>
      </c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1995.47</v>
      </c>
      <c r="E134" s="226">
        <f>SUM(E135,E137,E144,E150,E155,E157,E159,E161,E163,E165,E167,E169,E171,E183)</f>
        <v>1995.47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994.79</v>
      </c>
      <c r="E155" s="226">
        <f>E156</f>
        <v>994.79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994.79</v>
      </c>
      <c r="E156" s="226">
        <v>994.79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112.28</v>
      </c>
      <c r="E161" s="226">
        <f>E162</f>
        <v>112.28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112.28</v>
      </c>
      <c r="E162" s="226">
        <v>112.28</v>
      </c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133.5</v>
      </c>
      <c r="E163" s="226">
        <f>E164</f>
        <v>133.5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133.5</v>
      </c>
      <c r="E164" s="226">
        <v>133.5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185.25</v>
      </c>
      <c r="E165" s="226">
        <f>E166</f>
        <v>185.25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185.25</v>
      </c>
      <c r="E166" s="226">
        <v>185.25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52.13</v>
      </c>
      <c r="E167" s="226">
        <f>E168</f>
        <v>52.13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52.13</v>
      </c>
      <c r="E168" s="226">
        <v>52.13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517.52</v>
      </c>
      <c r="E171" s="226">
        <f>SUM(E172:E182)</f>
        <v>517.52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517.52</v>
      </c>
      <c r="E172" s="226">
        <v>517.52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18656.25</v>
      </c>
      <c r="E210" s="228"/>
      <c r="F210" s="227">
        <f>SUM(F211,F249)</f>
        <v>18656.25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18656.25</v>
      </c>
      <c r="E211" s="232"/>
      <c r="F211" s="227">
        <f>SUM(F212,F214,F223,F232,F238)</f>
        <v>18656.25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18656.25</v>
      </c>
      <c r="E238" s="232"/>
      <c r="F238" s="227">
        <f>SUM(F239:F248)</f>
        <v>18656.25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208.78</v>
      </c>
      <c r="E239" s="232"/>
      <c r="F239" s="227">
        <v>208.78</v>
      </c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8800</v>
      </c>
      <c r="E244" s="232"/>
      <c r="F244" s="227">
        <v>8800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9647.4699999999993</v>
      </c>
      <c r="E245" s="232"/>
      <c r="F245" s="227">
        <v>9647.4699999999993</v>
      </c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42202201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27295.47</v>
      </c>
      <c r="E293" s="243">
        <f>E5</f>
        <v>8639.2199999999993</v>
      </c>
      <c r="F293" s="243">
        <f>F210</f>
        <v>18656.25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E11" sqref="E11"/>
    </sheetView>
  </sheetViews>
  <sheetFormatPr defaultRowHeight="14.25" x14ac:dyDescent="0.2"/>
  <cols>
    <col min="3" max="3" width="44.375" customWidth="1"/>
    <col min="4" max="5" width="9.875" bestFit="1" customWidth="1"/>
    <col min="6" max="6" width="17.625" customWidth="1"/>
  </cols>
  <sheetData>
    <row r="2" spans="2:6" ht="20.25" x14ac:dyDescent="0.3">
      <c r="B2" s="288" t="s">
        <v>444</v>
      </c>
      <c r="C2" s="288"/>
      <c r="D2" s="288"/>
      <c r="E2" s="288"/>
      <c r="F2" s="288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50">
        <v>359857.36</v>
      </c>
      <c r="E7" s="250">
        <v>385157.36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50">
        <v>15978</v>
      </c>
      <c r="E11" s="250">
        <v>15978</v>
      </c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375835.36</v>
      </c>
      <c r="E15" s="161">
        <f>SUM(E7:E14)</f>
        <v>401135.35999999999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48">
        <v>39412</v>
      </c>
      <c r="E17" s="249">
        <v>39412</v>
      </c>
      <c r="F17" s="160"/>
    </row>
    <row r="18" spans="2:6" ht="21" customHeight="1" x14ac:dyDescent="0.2">
      <c r="B18" s="207">
        <v>122</v>
      </c>
      <c r="C18" s="208" t="s">
        <v>54</v>
      </c>
      <c r="D18" s="248">
        <v>10350</v>
      </c>
      <c r="E18" s="249">
        <v>10350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49762</v>
      </c>
      <c r="E22" s="161">
        <f>SUM(E17:E21)</f>
        <v>49762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6" t="s">
        <v>425</v>
      </c>
      <c r="C33" s="287"/>
      <c r="D33" s="166">
        <f>D15+D22+D31</f>
        <v>425597.36</v>
      </c>
      <c r="E33" s="166">
        <f>E15+E22+E31</f>
        <v>450897.36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7" zoomScale="96" zoomScaleNormal="96" workbookViewId="0">
      <selection activeCell="G26" sqref="G26"/>
    </sheetView>
  </sheetViews>
  <sheetFormatPr defaultRowHeight="14.25" x14ac:dyDescent="0.2"/>
  <cols>
    <col min="3" max="3" width="8.125" bestFit="1" customWidth="1"/>
    <col min="4" max="4" width="33.375" customWidth="1"/>
    <col min="5" max="5" width="10.25" bestFit="1" customWidth="1"/>
    <col min="6" max="6" width="12.375" bestFit="1" customWidth="1"/>
    <col min="7" max="7" width="23.375" customWidth="1"/>
  </cols>
  <sheetData>
    <row r="2" spans="3:7" ht="20.25" x14ac:dyDescent="0.3">
      <c r="C2" s="288" t="s">
        <v>445</v>
      </c>
      <c r="D2" s="288"/>
      <c r="E2" s="288"/>
      <c r="F2" s="288"/>
      <c r="G2" s="288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4198.47</v>
      </c>
      <c r="F19" s="249">
        <v>2203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4198.47</v>
      </c>
      <c r="F22" s="161">
        <f>SUM(F15:F21)</f>
        <v>2203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437706.75</v>
      </c>
      <c r="F25" s="247">
        <v>456363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-16307.86</v>
      </c>
      <c r="F26" s="247">
        <v>-7668.64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421398.89</v>
      </c>
      <c r="F28" s="164">
        <f>SUM(F25:F27)</f>
        <v>448694.36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6" t="s">
        <v>433</v>
      </c>
      <c r="D30" s="287"/>
      <c r="E30" s="166">
        <f>E13+E22+E28</f>
        <v>425597.36</v>
      </c>
      <c r="F30" s="166">
        <f>F13+F22+F28</f>
        <v>450897.36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9" t="s">
        <v>176</v>
      </c>
      <c r="C3" s="289"/>
      <c r="D3" s="289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31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18656.25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-18656.25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208.78</v>
      </c>
      <c r="E33" s="117"/>
      <c r="F33" s="124">
        <v>31105001</v>
      </c>
      <c r="G33" s="125" t="s">
        <v>144</v>
      </c>
      <c r="H33" s="175"/>
      <c r="J33" s="140">
        <f t="shared" si="0"/>
        <v>-208.78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8800</v>
      </c>
      <c r="E38" s="117"/>
      <c r="F38" s="124">
        <v>31105006</v>
      </c>
      <c r="G38" s="125" t="s">
        <v>154</v>
      </c>
      <c r="H38" s="175"/>
      <c r="J38" s="140">
        <f t="shared" si="0"/>
        <v>-8800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9647.4699999999993</v>
      </c>
      <c r="E39" s="117"/>
      <c r="F39" s="124">
        <v>31105007</v>
      </c>
      <c r="G39" s="125" t="s">
        <v>156</v>
      </c>
      <c r="H39" s="175"/>
      <c r="J39" s="140">
        <f t="shared" si="0"/>
        <v>-9647.4699999999993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18656.25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-18656.25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456363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437706.75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2023-02-04T19:47:11Z</dcterms:modified>
</cp:coreProperties>
</file>